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ome\lparker\LP-Private\"/>
    </mc:Choice>
  </mc:AlternateContent>
  <xr:revisionPtr revIDLastSave="0" documentId="13_ncr:1_{22E16023-AFC4-4AC4-A662-A3C826B2D0D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6" i="1"/>
  <c r="F19" i="1" l="1"/>
  <c r="F58" i="1"/>
  <c r="F10" i="1"/>
  <c r="E21" i="1"/>
  <c r="G42" i="1" l="1"/>
  <c r="F11" i="1"/>
  <c r="G23" i="1" l="1"/>
  <c r="G39" i="1" l="1"/>
  <c r="E10" i="1"/>
  <c r="G34" i="1" l="1"/>
  <c r="D34" i="1"/>
  <c r="G15" i="1"/>
  <c r="G16" i="1"/>
  <c r="G17" i="1"/>
  <c r="G18" i="1"/>
  <c r="G19" i="1"/>
  <c r="G58" i="1" l="1"/>
  <c r="G22" i="1"/>
  <c r="G35" i="1"/>
  <c r="G36" i="1"/>
  <c r="G37" i="1"/>
  <c r="G38" i="1"/>
  <c r="G40" i="1"/>
  <c r="G41" i="1"/>
  <c r="G43" i="1"/>
  <c r="G44" i="1"/>
  <c r="G45" i="1"/>
  <c r="G46" i="1"/>
  <c r="G47" i="1"/>
  <c r="G48" i="1"/>
  <c r="G49" i="1"/>
  <c r="G28" i="1"/>
  <c r="G29" i="1"/>
  <c r="G30" i="1"/>
  <c r="G27" i="1"/>
  <c r="G33" i="1"/>
  <c r="G53" i="1"/>
  <c r="G54" i="1"/>
  <c r="G55" i="1"/>
  <c r="G52" i="1"/>
  <c r="G60" i="1"/>
  <c r="G61" i="1"/>
  <c r="G64" i="1"/>
  <c r="E65" i="1"/>
  <c r="F56" i="1"/>
  <c r="E56" i="1"/>
  <c r="F50" i="1"/>
  <c r="E50" i="1"/>
  <c r="F31" i="1"/>
  <c r="E31" i="1"/>
  <c r="E25" i="1"/>
  <c r="F59" i="1"/>
  <c r="F65" i="1" s="1"/>
  <c r="G11" i="1"/>
  <c r="G12" i="1"/>
  <c r="G13" i="1"/>
  <c r="G14" i="1"/>
  <c r="G20" i="1"/>
  <c r="G21" i="1"/>
  <c r="G24" i="1"/>
  <c r="G67" i="1"/>
  <c r="F67" i="1"/>
  <c r="F25" i="1"/>
  <c r="G8" i="1"/>
  <c r="D8" i="1"/>
  <c r="D53" i="1"/>
  <c r="D54" i="1"/>
  <c r="D55" i="1"/>
  <c r="D52" i="1"/>
  <c r="D30" i="1"/>
  <c r="C29" i="1"/>
  <c r="D29" i="1" s="1"/>
  <c r="C28" i="1"/>
  <c r="D28" i="1" s="1"/>
  <c r="C27" i="1"/>
  <c r="D27" i="1" s="1"/>
  <c r="C35" i="1"/>
  <c r="D35" i="1" s="1"/>
  <c r="C36" i="1"/>
  <c r="D36" i="1" s="1"/>
  <c r="C37" i="1"/>
  <c r="D37" i="1" s="1"/>
  <c r="C38" i="1"/>
  <c r="D38" i="1" s="1"/>
  <c r="C40" i="1"/>
  <c r="D40" i="1" s="1"/>
  <c r="C41" i="1"/>
  <c r="D41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33" i="1"/>
  <c r="C67" i="1"/>
  <c r="D67" i="1"/>
  <c r="B67" i="1"/>
  <c r="C65" i="1"/>
  <c r="D65" i="1"/>
  <c r="B65" i="1"/>
  <c r="C25" i="1"/>
  <c r="D25" i="1"/>
  <c r="B56" i="1"/>
  <c r="B50" i="1"/>
  <c r="B31" i="1"/>
  <c r="B25" i="1"/>
  <c r="G31" i="1" l="1"/>
  <c r="C50" i="1"/>
  <c r="D56" i="1"/>
  <c r="G10" i="1"/>
  <c r="G25" i="1" s="1"/>
  <c r="G59" i="1"/>
  <c r="G56" i="1"/>
  <c r="C69" i="1"/>
  <c r="B69" i="1"/>
  <c r="G65" i="1"/>
  <c r="G50" i="1"/>
  <c r="F69" i="1"/>
  <c r="D31" i="1"/>
  <c r="C31" i="1"/>
  <c r="D33" i="1"/>
  <c r="D50" i="1" s="1"/>
  <c r="E69" i="1"/>
  <c r="D69" i="1" l="1"/>
  <c r="G69" i="1"/>
</calcChain>
</file>

<file path=xl/sharedStrings.xml><?xml version="1.0" encoding="utf-8"?>
<sst xmlns="http://schemas.openxmlformats.org/spreadsheetml/2006/main" count="78" uniqueCount="75">
  <si>
    <r>
      <rPr>
        <sz val="18"/>
        <rFont val="Arial"/>
        <family val="2"/>
      </rPr>
      <t>Performance to Budget Report</t>
    </r>
  </si>
  <si>
    <t>FUNDRAISING (GROSS)</t>
  </si>
  <si>
    <t>Donations to PTO</t>
  </si>
  <si>
    <t>TOTAL FUNDRAISING</t>
  </si>
  <si>
    <t>ENRICHMENT</t>
  </si>
  <si>
    <t>TOTAL ENRICHMENT</t>
  </si>
  <si>
    <t>PTO OPERATIONS</t>
  </si>
  <si>
    <t>Other PTO operations</t>
  </si>
  <si>
    <t>TOTAL PTO OPERATIONS</t>
  </si>
  <si>
    <t>TOTAL LONG-TERM PROJECTS</t>
  </si>
  <si>
    <t>PROJECTED FOR YEAR</t>
  </si>
  <si>
    <t>ACTUAL TO DATE</t>
  </si>
  <si>
    <t>VARIANCE TO DATE</t>
  </si>
  <si>
    <t>Notes</t>
  </si>
  <si>
    <t>Income</t>
  </si>
  <si>
    <t>Expenses</t>
  </si>
  <si>
    <t>Net Income (Expense)</t>
  </si>
  <si>
    <t>GRAND TOTAL</t>
  </si>
  <si>
    <t>&lt;&lt; Current available checkbook balance</t>
  </si>
  <si>
    <t>Pinecrest Parent Council</t>
  </si>
  <si>
    <t>CFCR</t>
  </si>
  <si>
    <t>Fall Book Fair</t>
  </si>
  <si>
    <t>Spring Book Fair</t>
  </si>
  <si>
    <t>Stem Night</t>
  </si>
  <si>
    <t>Candy cane shop</t>
  </si>
  <si>
    <t>Box Tops</t>
  </si>
  <si>
    <t>Hoffmaster</t>
  </si>
  <si>
    <t>Big Zoo Lesson</t>
  </si>
  <si>
    <t>Wharton</t>
  </si>
  <si>
    <t>Greenfield Village</t>
  </si>
  <si>
    <t>Teacher funds</t>
  </si>
  <si>
    <t>TOTAL Teacher funds</t>
  </si>
  <si>
    <t>Banking fees</t>
  </si>
  <si>
    <t xml:space="preserve">LONG-TERM PROJECTS
</t>
  </si>
  <si>
    <t>Julia Cawood</t>
  </si>
  <si>
    <t>Leah Martin</t>
  </si>
  <si>
    <t>Amanda Schneider</t>
  </si>
  <si>
    <t>Alysha Looney</t>
  </si>
  <si>
    <t>Andrea Rumsey</t>
  </si>
  <si>
    <t>Morgane Stewart</t>
  </si>
  <si>
    <t>Heather Dufner</t>
  </si>
  <si>
    <t>Jamie Harbin</t>
  </si>
  <si>
    <t>Kathy Kain</t>
  </si>
  <si>
    <t>Aimee Holbrook</t>
  </si>
  <si>
    <t>Zachary Konett</t>
  </si>
  <si>
    <t>Shawn Millhouse</t>
  </si>
  <si>
    <t>Cynthia Goff</t>
  </si>
  <si>
    <t>Alexandra Spitzley</t>
  </si>
  <si>
    <t>movie rights</t>
  </si>
  <si>
    <t>Eileen Sturm</t>
  </si>
  <si>
    <t>TOTAL TEACHER GRANTS</t>
  </si>
  <si>
    <t>popsicle playdate</t>
  </si>
  <si>
    <t>new checks</t>
  </si>
  <si>
    <t>Zoobie's event</t>
  </si>
  <si>
    <t>Marcos Pizza night</t>
  </si>
  <si>
    <t>Multicultural Night</t>
  </si>
  <si>
    <t>Heart Hop Dance</t>
  </si>
  <si>
    <t>Spring Carnival</t>
  </si>
  <si>
    <t>Science Project Fair</t>
  </si>
  <si>
    <t>Spring Online Auction</t>
  </si>
  <si>
    <t>FY Beginning Checkbook Balance as of 8/1/2018</t>
  </si>
  <si>
    <t>Taxes</t>
  </si>
  <si>
    <t xml:space="preserve">Teacher Grants - budgeted $4,000 </t>
  </si>
  <si>
    <t>Nicole Biber</t>
  </si>
  <si>
    <t>Deposits</t>
  </si>
  <si>
    <t>Withdrawls</t>
  </si>
  <si>
    <t>Current Month</t>
  </si>
  <si>
    <t>To Date</t>
  </si>
  <si>
    <t>Beginning Balance $18,236.32</t>
  </si>
  <si>
    <t>Teacher breakfast</t>
  </si>
  <si>
    <t>Lauren Holmes</t>
  </si>
  <si>
    <t>Cub scout troop</t>
  </si>
  <si>
    <t>Harbin (all 3rd grade) - Reflex Math</t>
  </si>
  <si>
    <t>As of February 28, 2019</t>
  </si>
  <si>
    <t>Current Balance $18,724.44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</si>
</sst>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\$0.00"/>
    <numFmt numFmtId="166" formatCode="0.00_);\(0.00\)"/>
    <numFmt numFmtId="167" formatCode="\$#,##0.00_);\(\$#,##0.00\)"/>
    <numFmt numFmtId="168" formatCode="\$0.00_);\(\$0.00\)"/>
  </numFmts>
  <fonts count="17" x14ac:knownFonts="1">
    <font>
      <sz val="10"/>
      <color rgb="FF000000"/>
      <name val="Times New Roman"/>
      <charset val="204"/>
    </font>
    <font>
      <sz val="18"/>
      <name val="Arial"/>
    </font>
    <font>
      <sz val="9"/>
      <name val="Arial"/>
    </font>
    <font>
      <sz val="1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rgb="FF000000"/>
      <name val="Times New Roman"/>
      <charset val="204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7E6E6"/>
      </patternFill>
    </fill>
    <fill>
      <patternFill patternType="solid">
        <fgColor rgb="FFFFFF00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87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 indent="1"/>
    </xf>
    <xf numFmtId="4" fontId="9" fillId="0" borderId="0" xfId="0" applyNumberFormat="1" applyFont="1" applyAlignment="1">
      <alignment horizontal="right" vertical="top" wrapText="1"/>
    </xf>
    <xf numFmtId="39" fontId="9" fillId="0" borderId="0" xfId="0" applyNumberFormat="1" applyFont="1" applyAlignment="1">
      <alignment horizontal="right" vertical="top" wrapText="1"/>
    </xf>
    <xf numFmtId="4" fontId="9" fillId="0" borderId="2" xfId="0" applyNumberFormat="1" applyFont="1" applyBorder="1" applyAlignment="1">
      <alignment horizontal="right" vertical="top" wrapText="1"/>
    </xf>
    <xf numFmtId="4" fontId="9" fillId="0" borderId="14" xfId="0" applyNumberFormat="1" applyFont="1" applyBorder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2" fontId="9" fillId="0" borderId="14" xfId="0" applyNumberFormat="1" applyFont="1" applyBorder="1" applyAlignment="1">
      <alignment horizontal="right" vertical="top" wrapText="1"/>
    </xf>
    <xf numFmtId="166" fontId="9" fillId="0" borderId="0" xfId="0" applyNumberFormat="1" applyFont="1" applyAlignment="1">
      <alignment horizontal="right" vertical="top" wrapText="1"/>
    </xf>
    <xf numFmtId="2" fontId="9" fillId="0" borderId="2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top" wrapText="1" indent="1"/>
    </xf>
    <xf numFmtId="164" fontId="7" fillId="2" borderId="0" xfId="0" applyNumberFormat="1" applyFont="1" applyFill="1" applyAlignment="1">
      <alignment horizontal="right" vertical="top" wrapText="1"/>
    </xf>
    <xf numFmtId="167" fontId="7" fillId="2" borderId="0" xfId="0" applyNumberFormat="1" applyFont="1" applyFill="1" applyAlignment="1">
      <alignment horizontal="right" vertical="top" wrapText="1"/>
    </xf>
    <xf numFmtId="164" fontId="7" fillId="2" borderId="2" xfId="0" applyNumberFormat="1" applyFont="1" applyFill="1" applyBorder="1" applyAlignment="1">
      <alignment horizontal="right" vertical="top" wrapText="1"/>
    </xf>
    <xf numFmtId="164" fontId="7" fillId="2" borderId="14" xfId="0" applyNumberFormat="1" applyFont="1" applyFill="1" applyBorder="1" applyAlignment="1">
      <alignment horizontal="right" vertical="top" wrapText="1"/>
    </xf>
    <xf numFmtId="168" fontId="7" fillId="2" borderId="0" xfId="0" applyNumberFormat="1" applyFont="1" applyFill="1" applyAlignment="1">
      <alignment horizontal="right" vertical="top" wrapText="1"/>
    </xf>
    <xf numFmtId="39" fontId="9" fillId="0" borderId="2" xfId="0" applyNumberFormat="1" applyFont="1" applyBorder="1" applyAlignment="1">
      <alignment horizontal="right" vertical="top" wrapText="1"/>
    </xf>
    <xf numFmtId="166" fontId="9" fillId="0" borderId="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 indent="1"/>
    </xf>
    <xf numFmtId="165" fontId="7" fillId="2" borderId="0" xfId="0" applyNumberFormat="1" applyFont="1" applyFill="1" applyAlignment="1">
      <alignment horizontal="right" vertical="top" wrapText="1"/>
    </xf>
    <xf numFmtId="167" fontId="7" fillId="2" borderId="2" xfId="0" applyNumberFormat="1" applyFont="1" applyFill="1" applyBorder="1" applyAlignment="1">
      <alignment horizontal="right" vertical="top" wrapText="1"/>
    </xf>
    <xf numFmtId="165" fontId="7" fillId="2" borderId="14" xfId="0" applyNumberFormat="1" applyFont="1" applyFill="1" applyBorder="1" applyAlignment="1">
      <alignment horizontal="right" vertical="top" wrapText="1"/>
    </xf>
    <xf numFmtId="2" fontId="9" fillId="0" borderId="0" xfId="0" applyNumberFormat="1" applyFont="1" applyAlignment="1">
      <alignment horizontal="right" vertical="center" wrapText="1"/>
    </xf>
    <xf numFmtId="39" fontId="9" fillId="0" borderId="0" xfId="0" applyNumberFormat="1" applyFont="1" applyAlignment="1">
      <alignment horizontal="right" vertical="center" wrapText="1"/>
    </xf>
    <xf numFmtId="39" fontId="9" fillId="0" borderId="2" xfId="0" applyNumberFormat="1" applyFont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 indent="2"/>
    </xf>
    <xf numFmtId="0" fontId="5" fillId="0" borderId="3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164" fontId="7" fillId="2" borderId="5" xfId="0" applyNumberFormat="1" applyFont="1" applyFill="1" applyBorder="1" applyAlignment="1">
      <alignment horizontal="right" vertical="top" wrapText="1"/>
    </xf>
    <xf numFmtId="165" fontId="7" fillId="3" borderId="15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3" borderId="15" xfId="0" applyNumberFormat="1" applyFont="1" applyFill="1" applyBorder="1" applyAlignment="1">
      <alignment horizontal="right" vertical="top" wrapText="1"/>
    </xf>
    <xf numFmtId="0" fontId="8" fillId="0" borderId="14" xfId="0" applyFont="1" applyBorder="1" applyAlignment="1">
      <alignment vertical="center" wrapText="1"/>
    </xf>
    <xf numFmtId="8" fontId="5" fillId="0" borderId="9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166" fontId="8" fillId="0" borderId="2" xfId="0" applyNumberFormat="1" applyFont="1" applyBorder="1" applyAlignment="1">
      <alignment horizontal="right" vertical="top" wrapText="1"/>
    </xf>
    <xf numFmtId="166" fontId="8" fillId="0" borderId="14" xfId="0" applyNumberFormat="1" applyFont="1" applyBorder="1" applyAlignment="1">
      <alignment horizontal="right" vertical="top" wrapText="1"/>
    </xf>
    <xf numFmtId="166" fontId="8" fillId="0" borderId="0" xfId="0" applyNumberFormat="1" applyFont="1" applyAlignment="1">
      <alignment horizontal="right" vertical="top" wrapText="1"/>
    </xf>
    <xf numFmtId="166" fontId="9" fillId="0" borderId="14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44" fontId="16" fillId="0" borderId="0" xfId="1" applyFont="1" applyAlignment="1">
      <alignment horizontal="left" vertical="top"/>
    </xf>
    <xf numFmtId="15" fontId="11" fillId="0" borderId="7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 indent="5"/>
    </xf>
    <xf numFmtId="0" fontId="5" fillId="0" borderId="5" xfId="0" applyFont="1" applyBorder="1" applyAlignment="1">
      <alignment horizontal="left" vertical="top" wrapText="1" indent="5"/>
    </xf>
    <xf numFmtId="0" fontId="5" fillId="0" borderId="6" xfId="0" applyFont="1" applyBorder="1" applyAlignment="1">
      <alignment horizontal="left" vertical="top" wrapText="1" indent="5"/>
    </xf>
    <xf numFmtId="0" fontId="5" fillId="0" borderId="4" xfId="0" applyFont="1" applyBorder="1" applyAlignment="1">
      <alignment horizontal="left" vertical="top" wrapText="1" indent="6"/>
    </xf>
    <xf numFmtId="0" fontId="5" fillId="0" borderId="5" xfId="0" applyFont="1" applyBorder="1" applyAlignment="1">
      <alignment horizontal="left" vertical="top" wrapText="1" indent="6"/>
    </xf>
    <xf numFmtId="0" fontId="5" fillId="0" borderId="6" xfId="0" applyFont="1" applyBorder="1" applyAlignment="1">
      <alignment horizontal="left" vertical="top" wrapText="1" indent="6"/>
    </xf>
    <xf numFmtId="0" fontId="5" fillId="0" borderId="7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left" vertical="center" wrapText="1" indent="2"/>
    </xf>
    <xf numFmtId="4" fontId="9" fillId="0" borderId="0" xfId="0" applyNumberFormat="1" applyFont="1" applyAlignment="1">
      <alignment horizontal="left" vertical="center" wrapText="1" indent="2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zoomScaleNormal="100" workbookViewId="0">
      <selection activeCell="F16" sqref="F16"/>
    </sheetView>
  </sheetViews>
  <sheetFormatPr defaultRowHeight="12.75" x14ac:dyDescent="0.2"/>
  <cols>
    <col min="1" max="1" width="51.1640625" customWidth="1"/>
    <col min="2" max="2" width="13" customWidth="1"/>
    <col min="3" max="3" width="18.6640625" customWidth="1"/>
    <col min="4" max="4" width="18.1640625" customWidth="1"/>
    <col min="5" max="5" width="10.6640625" bestFit="1" customWidth="1"/>
    <col min="6" max="6" width="10.5" bestFit="1" customWidth="1"/>
    <col min="7" max="7" width="11.1640625" bestFit="1" customWidth="1"/>
    <col min="8" max="8" width="12.33203125" hidden="1" customWidth="1"/>
    <col min="9" max="9" width="52.33203125" hidden="1" customWidth="1"/>
  </cols>
  <sheetData>
    <row r="1" spans="1:9" ht="24.95" customHeight="1" x14ac:dyDescent="0.2">
      <c r="A1" s="1" t="s">
        <v>0</v>
      </c>
    </row>
    <row r="2" spans="1:9" ht="15.95" customHeight="1" x14ac:dyDescent="0.2">
      <c r="A2" s="57" t="s">
        <v>19</v>
      </c>
      <c r="C2" s="66" t="s">
        <v>66</v>
      </c>
      <c r="D2" s="66" t="s">
        <v>67</v>
      </c>
    </row>
    <row r="3" spans="1:9" ht="15.95" customHeight="1" x14ac:dyDescent="0.2">
      <c r="A3" s="64" t="s">
        <v>68</v>
      </c>
      <c r="B3" s="66" t="s">
        <v>64</v>
      </c>
      <c r="C3" s="67">
        <v>316</v>
      </c>
      <c r="D3" s="67">
        <v>13550.31</v>
      </c>
    </row>
    <row r="4" spans="1:9" ht="15.95" customHeight="1" x14ac:dyDescent="0.2">
      <c r="A4" s="65" t="s">
        <v>74</v>
      </c>
      <c r="B4" s="66" t="s">
        <v>65</v>
      </c>
      <c r="C4" s="67">
        <v>683.37</v>
      </c>
      <c r="D4" s="67">
        <v>13062.19</v>
      </c>
    </row>
    <row r="5" spans="1:9" ht="15.95" customHeight="1" x14ac:dyDescent="0.2">
      <c r="A5" s="62"/>
      <c r="B5" s="63"/>
    </row>
    <row r="6" spans="1:9" ht="12" customHeight="1" x14ac:dyDescent="0.2">
      <c r="A6" s="68" t="s">
        <v>73</v>
      </c>
      <c r="B6" s="70" t="s">
        <v>10</v>
      </c>
      <c r="C6" s="71"/>
      <c r="D6" s="72"/>
      <c r="E6" s="73" t="s">
        <v>11</v>
      </c>
      <c r="F6" s="74"/>
      <c r="G6" s="75"/>
      <c r="H6" s="76" t="s">
        <v>12</v>
      </c>
      <c r="I6" s="78" t="s">
        <v>13</v>
      </c>
    </row>
    <row r="7" spans="1:9" ht="30" customHeight="1" x14ac:dyDescent="0.2">
      <c r="A7" s="69"/>
      <c r="B7" s="38" t="s">
        <v>14</v>
      </c>
      <c r="C7" s="39" t="s">
        <v>15</v>
      </c>
      <c r="D7" s="39" t="s">
        <v>16</v>
      </c>
      <c r="E7" s="38" t="s">
        <v>14</v>
      </c>
      <c r="F7" s="39" t="s">
        <v>15</v>
      </c>
      <c r="G7" s="39" t="s">
        <v>16</v>
      </c>
      <c r="H7" s="77"/>
      <c r="I7" s="79"/>
    </row>
    <row r="8" spans="1:9" ht="29.1" customHeight="1" x14ac:dyDescent="0.2">
      <c r="A8" s="2" t="s">
        <v>60</v>
      </c>
      <c r="B8" s="3">
        <v>18236.32</v>
      </c>
      <c r="C8" s="4">
        <v>0</v>
      </c>
      <c r="D8" s="5">
        <f>B8+C8</f>
        <v>18236.32</v>
      </c>
      <c r="E8" s="6">
        <v>18236.32</v>
      </c>
      <c r="F8" s="4">
        <v>0</v>
      </c>
      <c r="G8" s="5">
        <f>B8+C8</f>
        <v>18236.32</v>
      </c>
      <c r="H8" s="46">
        <v>0</v>
      </c>
      <c r="I8" s="48"/>
    </row>
    <row r="9" spans="1:9" ht="17.100000000000001" customHeight="1" x14ac:dyDescent="0.2">
      <c r="A9" s="7" t="s">
        <v>1</v>
      </c>
      <c r="B9" s="8"/>
      <c r="C9" s="8"/>
      <c r="D9" s="9"/>
      <c r="E9" s="10"/>
      <c r="F9" s="8"/>
      <c r="G9" s="9"/>
    </row>
    <row r="10" spans="1:9" ht="11.1" customHeight="1" x14ac:dyDescent="0.2">
      <c r="A10" s="11" t="s">
        <v>20</v>
      </c>
      <c r="B10" s="12">
        <v>6000</v>
      </c>
      <c r="C10" s="13"/>
      <c r="D10" s="14"/>
      <c r="E10" s="15">
        <f>5973.43+1514</f>
        <v>7487.43</v>
      </c>
      <c r="F10" s="18">
        <f>-94.2-324.99-94.55-150-878-171.66-116</f>
        <v>-1829.4</v>
      </c>
      <c r="G10" s="14">
        <f>E10+F10</f>
        <v>5658.0300000000007</v>
      </c>
      <c r="H10" s="47"/>
      <c r="I10" s="50"/>
    </row>
    <row r="11" spans="1:9" ht="11.1" customHeight="1" x14ac:dyDescent="0.2">
      <c r="A11" s="11" t="s">
        <v>21</v>
      </c>
      <c r="B11" s="12"/>
      <c r="C11" s="13"/>
      <c r="D11" s="14"/>
      <c r="E11" s="17">
        <v>3232.92</v>
      </c>
      <c r="F11" s="18">
        <f>-456-2776.93</f>
        <v>-3232.93</v>
      </c>
      <c r="G11" s="14">
        <f t="shared" ref="G11:G24" si="0">E11+F11</f>
        <v>-9.9999999997635314E-3</v>
      </c>
      <c r="H11" s="47"/>
      <c r="I11" s="51"/>
    </row>
    <row r="12" spans="1:9" ht="11.1" customHeight="1" x14ac:dyDescent="0.2">
      <c r="A12" s="11" t="s">
        <v>22</v>
      </c>
      <c r="B12" s="12"/>
      <c r="C12" s="13"/>
      <c r="D12" s="19"/>
      <c r="E12" s="17"/>
      <c r="F12" s="18"/>
      <c r="G12" s="14">
        <f t="shared" si="0"/>
        <v>0</v>
      </c>
      <c r="H12" s="45"/>
      <c r="I12" s="50"/>
    </row>
    <row r="13" spans="1:9" ht="11.1" customHeight="1" x14ac:dyDescent="0.2">
      <c r="A13" s="11" t="s">
        <v>23</v>
      </c>
      <c r="B13" s="12">
        <v>1400</v>
      </c>
      <c r="C13" s="18">
        <v>-50</v>
      </c>
      <c r="D13" s="19"/>
      <c r="E13" s="17">
        <v>1647.06</v>
      </c>
      <c r="F13" s="18">
        <v>-1325.79</v>
      </c>
      <c r="G13" s="14">
        <f t="shared" si="0"/>
        <v>321.27</v>
      </c>
      <c r="H13" s="45"/>
      <c r="I13" s="50"/>
    </row>
    <row r="14" spans="1:9" ht="11.1" customHeight="1" x14ac:dyDescent="0.2">
      <c r="A14" s="11" t="s">
        <v>24</v>
      </c>
      <c r="B14" s="12">
        <v>500</v>
      </c>
      <c r="C14" s="18">
        <v>-100</v>
      </c>
      <c r="D14" s="19"/>
      <c r="E14" s="17">
        <v>563.4</v>
      </c>
      <c r="F14" s="18">
        <v>-89.74</v>
      </c>
      <c r="G14" s="14">
        <f t="shared" si="0"/>
        <v>473.65999999999997</v>
      </c>
      <c r="H14" s="45"/>
      <c r="I14" s="50"/>
    </row>
    <row r="15" spans="1:9" ht="11.1" customHeight="1" x14ac:dyDescent="0.2">
      <c r="A15" s="11" t="s">
        <v>55</v>
      </c>
      <c r="B15" s="12"/>
      <c r="C15" s="18">
        <v>-100</v>
      </c>
      <c r="D15" s="19"/>
      <c r="E15" s="17"/>
      <c r="F15" s="18">
        <v>-96.49</v>
      </c>
      <c r="G15" s="14">
        <f t="shared" si="0"/>
        <v>-96.49</v>
      </c>
      <c r="H15" s="45"/>
      <c r="I15" s="50"/>
    </row>
    <row r="16" spans="1:9" ht="11.1" customHeight="1" x14ac:dyDescent="0.2">
      <c r="A16" s="11" t="s">
        <v>56</v>
      </c>
      <c r="B16" s="12">
        <v>400</v>
      </c>
      <c r="C16" s="18">
        <v>-400</v>
      </c>
      <c r="D16" s="19"/>
      <c r="E16" s="17">
        <f>10+2+22+20+20+21+40-130</f>
        <v>5</v>
      </c>
      <c r="F16" s="18">
        <f>-28.57-175</f>
        <v>-203.57</v>
      </c>
      <c r="G16" s="14">
        <f t="shared" si="0"/>
        <v>-198.57</v>
      </c>
      <c r="H16" s="45"/>
      <c r="I16" s="50"/>
    </row>
    <row r="17" spans="1:9" ht="11.1" customHeight="1" x14ac:dyDescent="0.2">
      <c r="A17" s="11" t="s">
        <v>58</v>
      </c>
      <c r="B17" s="12"/>
      <c r="C17" s="18">
        <v>-100</v>
      </c>
      <c r="D17" s="19"/>
      <c r="E17" s="17"/>
      <c r="F17" s="18"/>
      <c r="G17" s="14">
        <f t="shared" si="0"/>
        <v>0</v>
      </c>
      <c r="H17" s="45"/>
      <c r="I17" s="50"/>
    </row>
    <row r="18" spans="1:9" ht="11.1" customHeight="1" x14ac:dyDescent="0.2">
      <c r="A18" s="11" t="s">
        <v>57</v>
      </c>
      <c r="B18" s="12">
        <v>4500</v>
      </c>
      <c r="C18" s="18">
        <v>-2000</v>
      </c>
      <c r="D18" s="19"/>
      <c r="E18" s="17"/>
      <c r="F18" s="18"/>
      <c r="G18" s="14">
        <f t="shared" si="0"/>
        <v>0</v>
      </c>
      <c r="H18" s="45"/>
      <c r="I18" s="50"/>
    </row>
    <row r="19" spans="1:9" ht="11.1" customHeight="1" x14ac:dyDescent="0.2">
      <c r="A19" s="11" t="s">
        <v>59</v>
      </c>
      <c r="B19" s="12">
        <v>3000</v>
      </c>
      <c r="C19" s="18"/>
      <c r="D19" s="19"/>
      <c r="E19" s="17"/>
      <c r="F19" s="18">
        <f>-37</f>
        <v>-37</v>
      </c>
      <c r="G19" s="14">
        <f t="shared" si="0"/>
        <v>-37</v>
      </c>
      <c r="H19" s="45"/>
      <c r="I19" s="50"/>
    </row>
    <row r="20" spans="1:9" ht="11.1" customHeight="1" x14ac:dyDescent="0.2">
      <c r="A20" s="11" t="s">
        <v>25</v>
      </c>
      <c r="B20" s="12"/>
      <c r="C20" s="18"/>
      <c r="D20" s="19"/>
      <c r="E20" s="17"/>
      <c r="F20" s="18"/>
      <c r="G20" s="14">
        <f t="shared" si="0"/>
        <v>0</v>
      </c>
      <c r="H20" s="45"/>
      <c r="I20" s="50"/>
    </row>
    <row r="21" spans="1:9" ht="11.1" customHeight="1" x14ac:dyDescent="0.2">
      <c r="A21" s="11" t="s">
        <v>54</v>
      </c>
      <c r="B21" s="12">
        <v>250</v>
      </c>
      <c r="C21" s="13"/>
      <c r="D21" s="19"/>
      <c r="E21" s="15">
        <f>75+70+36</f>
        <v>181</v>
      </c>
      <c r="F21" s="18"/>
      <c r="G21" s="14">
        <f t="shared" si="0"/>
        <v>181</v>
      </c>
      <c r="H21" s="47"/>
      <c r="I21" s="50"/>
    </row>
    <row r="22" spans="1:9" ht="11.1" customHeight="1" x14ac:dyDescent="0.2">
      <c r="A22" s="11" t="s">
        <v>53</v>
      </c>
      <c r="B22" s="12">
        <v>500</v>
      </c>
      <c r="C22" s="13">
        <v>-100</v>
      </c>
      <c r="D22" s="19"/>
      <c r="E22" s="15">
        <v>103.5</v>
      </c>
      <c r="F22" s="18"/>
      <c r="G22" s="14">
        <f t="shared" si="0"/>
        <v>103.5</v>
      </c>
      <c r="H22" s="47"/>
      <c r="I22" s="50"/>
    </row>
    <row r="23" spans="1:9" ht="11.1" customHeight="1" x14ac:dyDescent="0.2">
      <c r="A23" s="11" t="s">
        <v>71</v>
      </c>
      <c r="B23" s="12"/>
      <c r="C23" s="13"/>
      <c r="D23" s="19"/>
      <c r="E23" s="15">
        <v>200</v>
      </c>
      <c r="F23" s="18">
        <v>-160.16</v>
      </c>
      <c r="G23" s="14">
        <f t="shared" si="0"/>
        <v>39.840000000000003</v>
      </c>
      <c r="H23" s="47"/>
      <c r="I23" s="50"/>
    </row>
    <row r="24" spans="1:9" ht="9.9499999999999993" customHeight="1" x14ac:dyDescent="0.2">
      <c r="A24" s="11" t="s">
        <v>2</v>
      </c>
      <c r="B24" s="16"/>
      <c r="C24" s="16"/>
      <c r="D24" s="19"/>
      <c r="E24" s="17"/>
      <c r="F24" s="16"/>
      <c r="G24" s="14">
        <f t="shared" si="0"/>
        <v>0</v>
      </c>
      <c r="H24" s="45"/>
      <c r="I24" s="49"/>
    </row>
    <row r="25" spans="1:9" ht="12" customHeight="1" x14ac:dyDescent="0.2">
      <c r="A25" s="20" t="s">
        <v>3</v>
      </c>
      <c r="B25" s="21">
        <f t="shared" ref="B25:G25" si="1">SUM(B10:B24)</f>
        <v>16550</v>
      </c>
      <c r="C25" s="21">
        <f t="shared" si="1"/>
        <v>-2850</v>
      </c>
      <c r="D25" s="21">
        <f t="shared" si="1"/>
        <v>0</v>
      </c>
      <c r="E25" s="24">
        <f t="shared" si="1"/>
        <v>13420.31</v>
      </c>
      <c r="F25" s="25">
        <f t="shared" si="1"/>
        <v>-6975.079999999999</v>
      </c>
      <c r="G25" s="23">
        <f t="shared" si="1"/>
        <v>6445.2300000000014</v>
      </c>
      <c r="H25" s="24"/>
      <c r="I25" s="8"/>
    </row>
    <row r="26" spans="1:9" ht="23.1" customHeight="1" x14ac:dyDescent="0.2">
      <c r="A26" s="7" t="s">
        <v>4</v>
      </c>
      <c r="B26" s="8"/>
      <c r="C26" s="8"/>
      <c r="D26" s="9"/>
      <c r="E26" s="10"/>
      <c r="F26" s="8"/>
      <c r="G26" s="9"/>
      <c r="H26" s="10"/>
      <c r="I26" s="8"/>
    </row>
    <row r="27" spans="1:9" ht="11.1" customHeight="1" x14ac:dyDescent="0.2">
      <c r="A27" s="11" t="s">
        <v>26</v>
      </c>
      <c r="B27" s="16"/>
      <c r="C27" s="13">
        <f>-1100</f>
        <v>-1100</v>
      </c>
      <c r="D27" s="26">
        <f>B27+C27</f>
        <v>-1100</v>
      </c>
      <c r="E27" s="17"/>
      <c r="F27" s="18"/>
      <c r="G27" s="27">
        <f>E27+F27</f>
        <v>0</v>
      </c>
      <c r="H27" s="15"/>
      <c r="I27" s="28"/>
    </row>
    <row r="28" spans="1:9" ht="11.1" customHeight="1" x14ac:dyDescent="0.2">
      <c r="A28" s="11" t="s">
        <v>27</v>
      </c>
      <c r="B28" s="16"/>
      <c r="C28" s="13">
        <f>-1000</f>
        <v>-1000</v>
      </c>
      <c r="D28" s="26">
        <f t="shared" ref="D28:D30" si="2">B28+C28</f>
        <v>-1000</v>
      </c>
      <c r="E28" s="17"/>
      <c r="F28" s="18">
        <v>-1207.5</v>
      </c>
      <c r="G28" s="27">
        <f t="shared" ref="G28:G30" si="3">E28+F28</f>
        <v>-1207.5</v>
      </c>
      <c r="H28" s="15"/>
      <c r="I28" s="28"/>
    </row>
    <row r="29" spans="1:9" ht="11.1" customHeight="1" x14ac:dyDescent="0.2">
      <c r="A29" s="11" t="s">
        <v>28</v>
      </c>
      <c r="B29" s="16"/>
      <c r="C29" s="13">
        <f>-1100</f>
        <v>-1100</v>
      </c>
      <c r="D29" s="26">
        <f t="shared" si="2"/>
        <v>-1100</v>
      </c>
      <c r="E29" s="17"/>
      <c r="F29" s="18">
        <v>-1184.5</v>
      </c>
      <c r="G29" s="27">
        <f t="shared" si="3"/>
        <v>-1184.5</v>
      </c>
      <c r="H29" s="15"/>
      <c r="I29" s="28"/>
    </row>
    <row r="30" spans="1:9" ht="9.9499999999999993" customHeight="1" x14ac:dyDescent="0.2">
      <c r="A30" s="11" t="s">
        <v>29</v>
      </c>
      <c r="B30" s="16"/>
      <c r="C30" s="13">
        <v>-1000</v>
      </c>
      <c r="D30" s="26">
        <f t="shared" si="2"/>
        <v>-1000</v>
      </c>
      <c r="E30" s="17"/>
      <c r="F30" s="18"/>
      <c r="G30" s="27">
        <f t="shared" si="3"/>
        <v>0</v>
      </c>
      <c r="H30" s="15"/>
      <c r="I30" s="28"/>
    </row>
    <row r="31" spans="1:9" ht="12" customHeight="1" x14ac:dyDescent="0.2">
      <c r="A31" s="20" t="s">
        <v>5</v>
      </c>
      <c r="B31" s="29">
        <f>SUM(B27:B30)</f>
        <v>0</v>
      </c>
      <c r="C31" s="29">
        <f t="shared" ref="C31:D31" si="4">SUM(C27:C30)</f>
        <v>-4200</v>
      </c>
      <c r="D31" s="29">
        <f t="shared" si="4"/>
        <v>-4200</v>
      </c>
      <c r="E31" s="31">
        <f>SUM(E27:E30)</f>
        <v>0</v>
      </c>
      <c r="F31" s="22">
        <f>SUM(F27:F30)</f>
        <v>-2392</v>
      </c>
      <c r="G31" s="30">
        <f>SUM(G27:G30)</f>
        <v>-2392</v>
      </c>
      <c r="H31" s="24"/>
      <c r="I31" s="8"/>
    </row>
    <row r="32" spans="1:9" ht="23.1" customHeight="1" x14ac:dyDescent="0.2">
      <c r="A32" s="7" t="s">
        <v>30</v>
      </c>
      <c r="B32" s="8"/>
      <c r="C32" s="8"/>
      <c r="D32" s="9"/>
      <c r="E32" s="10"/>
      <c r="F32" s="8"/>
      <c r="G32" s="9"/>
      <c r="H32" s="53"/>
      <c r="I32" s="55"/>
    </row>
    <row r="33" spans="1:9" ht="11.25" customHeight="1" x14ac:dyDescent="0.2">
      <c r="A33" s="7" t="s">
        <v>63</v>
      </c>
      <c r="B33" s="16"/>
      <c r="C33" s="18">
        <f>-150</f>
        <v>-150</v>
      </c>
      <c r="D33" s="58">
        <f>B33+C33</f>
        <v>-150</v>
      </c>
      <c r="E33" s="59"/>
      <c r="F33" s="60"/>
      <c r="G33" s="58">
        <f>E33+F33</f>
        <v>0</v>
      </c>
      <c r="H33" s="53"/>
      <c r="I33" s="55"/>
    </row>
    <row r="34" spans="1:9" ht="11.25" customHeight="1" x14ac:dyDescent="0.2">
      <c r="A34" s="7" t="s">
        <v>34</v>
      </c>
      <c r="B34" s="16"/>
      <c r="C34" s="18">
        <v>-150</v>
      </c>
      <c r="D34" s="58">
        <f>B34+C34</f>
        <v>-150</v>
      </c>
      <c r="E34" s="59"/>
      <c r="F34" s="60"/>
      <c r="G34" s="58">
        <f>E34+F34</f>
        <v>0</v>
      </c>
      <c r="H34" s="53"/>
      <c r="I34" s="55"/>
    </row>
    <row r="35" spans="1:9" ht="11.25" customHeight="1" x14ac:dyDescent="0.2">
      <c r="A35" s="7" t="s">
        <v>40</v>
      </c>
      <c r="B35" s="16"/>
      <c r="C35" s="18">
        <f t="shared" ref="C35:C49" si="5">-150</f>
        <v>-150</v>
      </c>
      <c r="D35" s="58">
        <f t="shared" ref="D35:D49" si="6">B35+C35</f>
        <v>-150</v>
      </c>
      <c r="E35" s="59"/>
      <c r="F35" s="60"/>
      <c r="G35" s="58">
        <f t="shared" ref="G35:G49" si="7">E35+F35</f>
        <v>0</v>
      </c>
      <c r="H35" s="53"/>
      <c r="I35" s="55"/>
    </row>
    <row r="36" spans="1:9" ht="11.25" customHeight="1" x14ac:dyDescent="0.2">
      <c r="A36" s="7" t="s">
        <v>46</v>
      </c>
      <c r="B36" s="16"/>
      <c r="C36" s="18">
        <f t="shared" si="5"/>
        <v>-150</v>
      </c>
      <c r="D36" s="58">
        <f t="shared" si="6"/>
        <v>-150</v>
      </c>
      <c r="E36" s="59"/>
      <c r="F36" s="60"/>
      <c r="G36" s="58">
        <f t="shared" si="7"/>
        <v>0</v>
      </c>
      <c r="H36" s="53"/>
      <c r="I36" s="55"/>
    </row>
    <row r="37" spans="1:9" ht="11.25" customHeight="1" x14ac:dyDescent="0.2">
      <c r="A37" s="7" t="s">
        <v>41</v>
      </c>
      <c r="B37" s="16"/>
      <c r="C37" s="18">
        <f t="shared" si="5"/>
        <v>-150</v>
      </c>
      <c r="D37" s="58">
        <f t="shared" si="6"/>
        <v>-150</v>
      </c>
      <c r="E37" s="59"/>
      <c r="F37" s="60"/>
      <c r="G37" s="58">
        <f t="shared" si="7"/>
        <v>0</v>
      </c>
      <c r="H37" s="53"/>
      <c r="I37" s="55"/>
    </row>
    <row r="38" spans="1:9" ht="11.25" customHeight="1" x14ac:dyDescent="0.2">
      <c r="A38" s="7" t="s">
        <v>43</v>
      </c>
      <c r="B38" s="16"/>
      <c r="C38" s="18">
        <f t="shared" si="5"/>
        <v>-150</v>
      </c>
      <c r="D38" s="58">
        <f t="shared" si="6"/>
        <v>-150</v>
      </c>
      <c r="E38" s="59"/>
      <c r="F38" s="60"/>
      <c r="G38" s="58">
        <f t="shared" si="7"/>
        <v>0</v>
      </c>
      <c r="H38" s="53"/>
      <c r="I38" s="55"/>
    </row>
    <row r="39" spans="1:9" ht="11.25" customHeight="1" x14ac:dyDescent="0.2">
      <c r="A39" s="7" t="s">
        <v>70</v>
      </c>
      <c r="B39" s="16"/>
      <c r="C39" s="18">
        <v>-150</v>
      </c>
      <c r="D39" s="58">
        <v>-150</v>
      </c>
      <c r="E39" s="59"/>
      <c r="F39" s="60">
        <v>-149.62</v>
      </c>
      <c r="G39" s="58">
        <f t="shared" si="7"/>
        <v>-149.62</v>
      </c>
      <c r="H39" s="53"/>
      <c r="I39" s="55"/>
    </row>
    <row r="40" spans="1:9" ht="11.25" customHeight="1" x14ac:dyDescent="0.2">
      <c r="A40" s="7" t="s">
        <v>42</v>
      </c>
      <c r="B40" s="16"/>
      <c r="C40" s="18">
        <f t="shared" si="5"/>
        <v>-150</v>
      </c>
      <c r="D40" s="58">
        <f t="shared" si="6"/>
        <v>-150</v>
      </c>
      <c r="E40" s="59"/>
      <c r="F40" s="60"/>
      <c r="G40" s="58">
        <f t="shared" si="7"/>
        <v>0</v>
      </c>
      <c r="H40" s="53"/>
      <c r="I40" s="55"/>
    </row>
    <row r="41" spans="1:9" ht="11.25" customHeight="1" x14ac:dyDescent="0.2">
      <c r="A41" s="7" t="s">
        <v>44</v>
      </c>
      <c r="B41" s="16"/>
      <c r="C41" s="18">
        <f t="shared" si="5"/>
        <v>-150</v>
      </c>
      <c r="D41" s="58">
        <f t="shared" si="6"/>
        <v>-150</v>
      </c>
      <c r="E41" s="59"/>
      <c r="F41" s="60">
        <v>-150</v>
      </c>
      <c r="G41" s="58">
        <f t="shared" si="7"/>
        <v>-150</v>
      </c>
      <c r="H41" s="53"/>
      <c r="I41" s="55"/>
    </row>
    <row r="42" spans="1:9" ht="11.25" customHeight="1" x14ac:dyDescent="0.2">
      <c r="A42" s="7" t="s">
        <v>37</v>
      </c>
      <c r="B42" s="16"/>
      <c r="C42" s="18">
        <v>-150</v>
      </c>
      <c r="D42" s="58">
        <v>-150</v>
      </c>
      <c r="E42" s="59"/>
      <c r="F42" s="60">
        <v>-150</v>
      </c>
      <c r="G42" s="58">
        <f t="shared" si="7"/>
        <v>-150</v>
      </c>
      <c r="H42" s="53"/>
      <c r="I42" s="55"/>
    </row>
    <row r="43" spans="1:9" ht="11.25" customHeight="1" x14ac:dyDescent="0.2">
      <c r="A43" s="7" t="s">
        <v>35</v>
      </c>
      <c r="B43" s="16"/>
      <c r="C43" s="18">
        <f t="shared" si="5"/>
        <v>-150</v>
      </c>
      <c r="D43" s="58">
        <f t="shared" si="6"/>
        <v>-150</v>
      </c>
      <c r="E43" s="59"/>
      <c r="F43" s="60">
        <v>-150</v>
      </c>
      <c r="G43" s="58">
        <f t="shared" si="7"/>
        <v>-150</v>
      </c>
      <c r="H43" s="53"/>
      <c r="I43" s="55"/>
    </row>
    <row r="44" spans="1:9" ht="11.25" customHeight="1" x14ac:dyDescent="0.2">
      <c r="A44" s="7" t="s">
        <v>45</v>
      </c>
      <c r="B44" s="16"/>
      <c r="C44" s="18">
        <f t="shared" si="5"/>
        <v>-150</v>
      </c>
      <c r="D44" s="58">
        <f t="shared" si="6"/>
        <v>-150</v>
      </c>
      <c r="E44" s="59"/>
      <c r="F44" s="60">
        <v>-149.01</v>
      </c>
      <c r="G44" s="58">
        <f t="shared" si="7"/>
        <v>-149.01</v>
      </c>
      <c r="H44" s="53"/>
      <c r="I44" s="55"/>
    </row>
    <row r="45" spans="1:9" ht="11.25" customHeight="1" x14ac:dyDescent="0.2">
      <c r="A45" s="7" t="s">
        <v>38</v>
      </c>
      <c r="B45" s="16"/>
      <c r="C45" s="18">
        <f t="shared" si="5"/>
        <v>-150</v>
      </c>
      <c r="D45" s="58">
        <f t="shared" si="6"/>
        <v>-150</v>
      </c>
      <c r="E45" s="59"/>
      <c r="F45" s="60"/>
      <c r="G45" s="58">
        <f t="shared" si="7"/>
        <v>0</v>
      </c>
      <c r="H45" s="53"/>
      <c r="I45" s="55"/>
    </row>
    <row r="46" spans="1:9" ht="11.1" customHeight="1" x14ac:dyDescent="0.2">
      <c r="A46" s="11" t="s">
        <v>36</v>
      </c>
      <c r="B46" s="16"/>
      <c r="C46" s="18">
        <f t="shared" si="5"/>
        <v>-150</v>
      </c>
      <c r="D46" s="58">
        <f t="shared" si="6"/>
        <v>-150</v>
      </c>
      <c r="E46" s="61"/>
      <c r="F46" s="18"/>
      <c r="G46" s="58">
        <f t="shared" si="7"/>
        <v>0</v>
      </c>
      <c r="H46" s="52"/>
      <c r="I46" s="56"/>
    </row>
    <row r="47" spans="1:9" ht="11.1" customHeight="1" x14ac:dyDescent="0.2">
      <c r="A47" s="11" t="s">
        <v>47</v>
      </c>
      <c r="B47" s="16"/>
      <c r="C47" s="18">
        <f t="shared" si="5"/>
        <v>-150</v>
      </c>
      <c r="D47" s="58">
        <f t="shared" si="6"/>
        <v>-150</v>
      </c>
      <c r="E47" s="61"/>
      <c r="F47" s="18">
        <v>-146.25</v>
      </c>
      <c r="G47" s="58">
        <f t="shared" si="7"/>
        <v>-146.25</v>
      </c>
      <c r="H47" s="52"/>
      <c r="I47" s="56"/>
    </row>
    <row r="48" spans="1:9" ht="11.1" customHeight="1" x14ac:dyDescent="0.2">
      <c r="A48" s="11" t="s">
        <v>39</v>
      </c>
      <c r="B48" s="16"/>
      <c r="C48" s="18">
        <f t="shared" si="5"/>
        <v>-150</v>
      </c>
      <c r="D48" s="58">
        <f t="shared" si="6"/>
        <v>-150</v>
      </c>
      <c r="E48" s="61"/>
      <c r="F48" s="18">
        <v>-148.22</v>
      </c>
      <c r="G48" s="58">
        <f t="shared" si="7"/>
        <v>-148.22</v>
      </c>
      <c r="H48" s="52"/>
      <c r="I48" s="56"/>
    </row>
    <row r="49" spans="1:9" ht="9.9499999999999993" customHeight="1" x14ac:dyDescent="0.2">
      <c r="A49" s="11" t="s">
        <v>49</v>
      </c>
      <c r="B49" s="16"/>
      <c r="C49" s="18">
        <f t="shared" si="5"/>
        <v>-150</v>
      </c>
      <c r="D49" s="58">
        <f t="shared" si="6"/>
        <v>-150</v>
      </c>
      <c r="E49" s="61"/>
      <c r="F49" s="18">
        <v>-150</v>
      </c>
      <c r="G49" s="58">
        <f t="shared" si="7"/>
        <v>-150</v>
      </c>
      <c r="H49" s="54"/>
      <c r="I49" s="56"/>
    </row>
    <row r="50" spans="1:9" ht="12" customHeight="1" x14ac:dyDescent="0.2">
      <c r="A50" s="20" t="s">
        <v>31</v>
      </c>
      <c r="B50" s="29">
        <f t="shared" ref="B50:G50" si="8">SUM(B33:B49)</f>
        <v>0</v>
      </c>
      <c r="C50" s="29">
        <f t="shared" si="8"/>
        <v>-2550</v>
      </c>
      <c r="D50" s="29">
        <f t="shared" si="8"/>
        <v>-2550</v>
      </c>
      <c r="E50" s="31">
        <f t="shared" si="8"/>
        <v>0</v>
      </c>
      <c r="F50" s="29">
        <f t="shared" si="8"/>
        <v>-1193.0999999999999</v>
      </c>
      <c r="G50" s="37">
        <f t="shared" si="8"/>
        <v>-1193.0999999999999</v>
      </c>
      <c r="H50" s="24"/>
      <c r="I50" s="8"/>
    </row>
    <row r="51" spans="1:9" ht="23.1" customHeight="1" x14ac:dyDescent="0.2">
      <c r="A51" s="7" t="s">
        <v>62</v>
      </c>
      <c r="B51" s="8"/>
      <c r="C51" s="8"/>
      <c r="D51" s="9"/>
      <c r="E51" s="10"/>
      <c r="F51" s="8"/>
      <c r="G51" s="9"/>
      <c r="H51" s="53"/>
      <c r="I51" s="55"/>
    </row>
    <row r="52" spans="1:9" ht="11.1" customHeight="1" x14ac:dyDescent="0.2">
      <c r="A52" s="11" t="s">
        <v>72</v>
      </c>
      <c r="B52" s="16"/>
      <c r="C52" s="18"/>
      <c r="D52" s="27">
        <f>B52+C52</f>
        <v>0</v>
      </c>
      <c r="E52" s="17"/>
      <c r="F52" s="18">
        <v>-1260</v>
      </c>
      <c r="G52" s="27">
        <f>E52+F52</f>
        <v>-1260</v>
      </c>
      <c r="H52" s="52"/>
      <c r="I52" s="56"/>
    </row>
    <row r="53" spans="1:9" ht="11.1" customHeight="1" x14ac:dyDescent="0.2">
      <c r="A53" s="11"/>
      <c r="B53" s="16"/>
      <c r="C53" s="18"/>
      <c r="D53" s="27">
        <f t="shared" ref="D53:D55" si="9">B53+C53</f>
        <v>0</v>
      </c>
      <c r="E53" s="17"/>
      <c r="F53" s="18"/>
      <c r="G53" s="27">
        <f t="shared" ref="G53:G55" si="10">E53+F53</f>
        <v>0</v>
      </c>
      <c r="H53" s="52"/>
      <c r="I53" s="56"/>
    </row>
    <row r="54" spans="1:9" ht="11.1" customHeight="1" x14ac:dyDescent="0.2">
      <c r="A54" s="11"/>
      <c r="B54" s="16"/>
      <c r="C54" s="18"/>
      <c r="D54" s="27">
        <f t="shared" si="9"/>
        <v>0</v>
      </c>
      <c r="E54" s="17"/>
      <c r="F54" s="16"/>
      <c r="G54" s="27">
        <f t="shared" si="10"/>
        <v>0</v>
      </c>
      <c r="H54" s="52"/>
      <c r="I54" s="56"/>
    </row>
    <row r="55" spans="1:9" ht="9.9499999999999993" customHeight="1" x14ac:dyDescent="0.2">
      <c r="A55" s="11"/>
      <c r="B55" s="16"/>
      <c r="C55" s="13"/>
      <c r="D55" s="27">
        <f t="shared" si="9"/>
        <v>0</v>
      </c>
      <c r="E55" s="17"/>
      <c r="F55" s="18"/>
      <c r="G55" s="27">
        <f t="shared" si="10"/>
        <v>0</v>
      </c>
      <c r="H55" s="54"/>
      <c r="I55" s="56"/>
    </row>
    <row r="56" spans="1:9" ht="12" customHeight="1" x14ac:dyDescent="0.2">
      <c r="A56" s="20" t="s">
        <v>50</v>
      </c>
      <c r="B56" s="29">
        <f>SUM(B52:B55)</f>
        <v>0</v>
      </c>
      <c r="C56" s="29">
        <v>-4000</v>
      </c>
      <c r="D56" s="29">
        <f t="shared" ref="D56" si="11">SUM(D52:D55)</f>
        <v>0</v>
      </c>
      <c r="E56" s="31">
        <f>SUM(E52:E55)</f>
        <v>0</v>
      </c>
      <c r="F56" s="29">
        <f t="shared" ref="F56:G56" si="12">SUM(F52:F55)</f>
        <v>-1260</v>
      </c>
      <c r="G56" s="37">
        <f t="shared" si="12"/>
        <v>-1260</v>
      </c>
      <c r="H56" s="24"/>
      <c r="I56" s="8"/>
    </row>
    <row r="57" spans="1:9" ht="23.1" customHeight="1" x14ac:dyDescent="0.2">
      <c r="A57" s="7" t="s">
        <v>6</v>
      </c>
      <c r="B57" s="8"/>
      <c r="C57" s="8"/>
      <c r="D57" s="9"/>
      <c r="E57" s="10"/>
      <c r="F57" s="8"/>
      <c r="G57" s="9"/>
      <c r="H57" s="53"/>
      <c r="I57" s="55"/>
    </row>
    <row r="58" spans="1:9" ht="11.1" customHeight="1" x14ac:dyDescent="0.2">
      <c r="A58" s="11" t="s">
        <v>32</v>
      </c>
      <c r="B58" s="16"/>
      <c r="C58" s="13">
        <v>-500</v>
      </c>
      <c r="D58" s="26"/>
      <c r="E58" s="17"/>
      <c r="F58" s="13">
        <f>-34.99-138.34-37.56-52.11-40.02-36.64</f>
        <v>-339.65999999999997</v>
      </c>
      <c r="G58" s="26">
        <f>E58+F58</f>
        <v>-339.65999999999997</v>
      </c>
      <c r="H58" s="52"/>
      <c r="I58" s="56"/>
    </row>
    <row r="59" spans="1:9" ht="11.1" customHeight="1" x14ac:dyDescent="0.2">
      <c r="A59" s="11" t="s">
        <v>48</v>
      </c>
      <c r="B59" s="16"/>
      <c r="C59" s="13">
        <v>-500</v>
      </c>
      <c r="D59" s="26"/>
      <c r="E59" s="17"/>
      <c r="F59" s="13">
        <f>-499</f>
        <v>-499</v>
      </c>
      <c r="G59" s="26">
        <f t="shared" ref="G59:G64" si="13">E59+F59</f>
        <v>-499</v>
      </c>
      <c r="H59" s="52"/>
      <c r="I59" s="56"/>
    </row>
    <row r="60" spans="1:9" ht="11.1" customHeight="1" x14ac:dyDescent="0.2">
      <c r="A60" s="11" t="s">
        <v>51</v>
      </c>
      <c r="B60" s="16"/>
      <c r="C60" s="13">
        <v>-200</v>
      </c>
      <c r="D60" s="26"/>
      <c r="E60" s="17"/>
      <c r="F60" s="13">
        <v>-202.71</v>
      </c>
      <c r="G60" s="26">
        <f t="shared" si="13"/>
        <v>-202.71</v>
      </c>
      <c r="H60" s="52"/>
      <c r="I60" s="56"/>
    </row>
    <row r="61" spans="1:9" ht="11.1" customHeight="1" x14ac:dyDescent="0.2">
      <c r="A61" s="11" t="s">
        <v>52</v>
      </c>
      <c r="B61" s="16"/>
      <c r="C61" s="13"/>
      <c r="D61" s="26"/>
      <c r="E61" s="17"/>
      <c r="F61" s="13">
        <v>-21.99</v>
      </c>
      <c r="G61" s="26">
        <f t="shared" si="13"/>
        <v>-21.99</v>
      </c>
      <c r="H61" s="52"/>
      <c r="I61" s="56"/>
    </row>
    <row r="62" spans="1:9" ht="11.1" customHeight="1" x14ac:dyDescent="0.2">
      <c r="A62" s="11" t="s">
        <v>61</v>
      </c>
      <c r="B62" s="16"/>
      <c r="C62" s="13">
        <v>-500</v>
      </c>
      <c r="D62" s="26"/>
      <c r="E62" s="17"/>
      <c r="F62" s="13"/>
      <c r="G62" s="26"/>
      <c r="H62" s="52"/>
      <c r="I62" s="56"/>
    </row>
    <row r="63" spans="1:9" ht="11.1" customHeight="1" x14ac:dyDescent="0.2">
      <c r="A63" s="11" t="s">
        <v>69</v>
      </c>
      <c r="B63" s="16"/>
      <c r="C63" s="13"/>
      <c r="D63" s="26"/>
      <c r="E63" s="17"/>
      <c r="F63" s="13">
        <v>-48.65</v>
      </c>
      <c r="G63" s="26"/>
      <c r="H63" s="52"/>
      <c r="I63" s="56"/>
    </row>
    <row r="64" spans="1:9" ht="9.9499999999999993" customHeight="1" x14ac:dyDescent="0.2">
      <c r="A64" s="11" t="s">
        <v>7</v>
      </c>
      <c r="B64" s="16"/>
      <c r="C64" s="18"/>
      <c r="D64" s="27"/>
      <c r="E64" s="17"/>
      <c r="F64" s="18"/>
      <c r="G64" s="26">
        <f t="shared" si="13"/>
        <v>0</v>
      </c>
      <c r="H64" s="52"/>
      <c r="I64" s="56"/>
    </row>
    <row r="65" spans="1:9" ht="12" customHeight="1" x14ac:dyDescent="0.2">
      <c r="A65" s="20" t="s">
        <v>8</v>
      </c>
      <c r="B65" s="29">
        <f>SUM(B58:B64)</f>
        <v>0</v>
      </c>
      <c r="C65" s="29">
        <f t="shared" ref="C65:D65" si="14">SUM(C58:C64)</f>
        <v>-1700</v>
      </c>
      <c r="D65" s="29">
        <f t="shared" si="14"/>
        <v>0</v>
      </c>
      <c r="E65" s="31">
        <f>SUM(E58:E64)</f>
        <v>0</v>
      </c>
      <c r="F65" s="22">
        <f>SUM(F58:F64)</f>
        <v>-1112.01</v>
      </c>
      <c r="G65" s="30">
        <f>SUM(G58:G64)</f>
        <v>-1063.3599999999999</v>
      </c>
      <c r="H65" s="31"/>
      <c r="I65" s="8"/>
    </row>
    <row r="66" spans="1:9" ht="33" customHeight="1" x14ac:dyDescent="0.2">
      <c r="A66" s="7" t="s">
        <v>33</v>
      </c>
      <c r="B66" s="32"/>
      <c r="C66" s="33"/>
      <c r="D66" s="34"/>
      <c r="E66" s="35"/>
      <c r="F66" s="32"/>
      <c r="G66" s="36"/>
      <c r="H66" s="82"/>
      <c r="I66" s="83"/>
    </row>
    <row r="67" spans="1:9" ht="12" customHeight="1" x14ac:dyDescent="0.2">
      <c r="A67" s="20" t="s">
        <v>9</v>
      </c>
      <c r="B67" s="29">
        <f>SUM(B66)</f>
        <v>0</v>
      </c>
      <c r="C67" s="29">
        <f t="shared" ref="C67:D67" si="15">SUM(C66)</f>
        <v>0</v>
      </c>
      <c r="D67" s="29">
        <f t="shared" si="15"/>
        <v>0</v>
      </c>
      <c r="E67" s="31">
        <v>0</v>
      </c>
      <c r="F67" s="29">
        <f>SUM(F66)</f>
        <v>0</v>
      </c>
      <c r="G67" s="37">
        <f>SUM(G66)</f>
        <v>0</v>
      </c>
      <c r="H67" s="24"/>
      <c r="I67" s="8"/>
    </row>
    <row r="68" spans="1:9" ht="11.1" customHeight="1" x14ac:dyDescent="0.2">
      <c r="A68" s="84"/>
      <c r="B68" s="85"/>
      <c r="C68" s="85"/>
      <c r="D68" s="86"/>
      <c r="E68" s="84"/>
      <c r="F68" s="85"/>
      <c r="G68" s="86"/>
      <c r="H68" s="84"/>
      <c r="I68" s="85"/>
    </row>
    <row r="69" spans="1:9" ht="11.1" customHeight="1" x14ac:dyDescent="0.2">
      <c r="A69" s="40" t="s">
        <v>17</v>
      </c>
      <c r="B69" s="41">
        <f>SUM(B8,B25,B31,B50,B56,B65,B67)</f>
        <v>34786.32</v>
      </c>
      <c r="C69" s="41">
        <f>SUM(C8,C25,C31,C50,C56,C65,C67)</f>
        <v>-15300</v>
      </c>
      <c r="D69" s="42">
        <f>B69+C69</f>
        <v>19486.32</v>
      </c>
      <c r="E69" s="43">
        <f>SUM(E8,E25,E31,E50,E56,E65,E67)</f>
        <v>31656.629999999997</v>
      </c>
      <c r="F69" s="43">
        <f>SUM(F8,F25,F31,F50,F56,F65,F67)</f>
        <v>-12932.189999999999</v>
      </c>
      <c r="G69" s="44">
        <f>E69+F69</f>
        <v>18724.439999999999</v>
      </c>
      <c r="H69" s="80" t="s">
        <v>18</v>
      </c>
      <c r="I69" s="81"/>
    </row>
  </sheetData>
  <mergeCells count="10">
    <mergeCell ref="H69:I69"/>
    <mergeCell ref="H66:I66"/>
    <mergeCell ref="A68:D68"/>
    <mergeCell ref="E68:G68"/>
    <mergeCell ref="H68:I68"/>
    <mergeCell ref="A6:A7"/>
    <mergeCell ref="B6:D6"/>
    <mergeCell ref="E6:G6"/>
    <mergeCell ref="H6:H7"/>
    <mergeCell ref="I6:I7"/>
  </mergeCells>
  <printOptions gridLines="1"/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Parker</dc:creator>
  <cp:lastModifiedBy>Lisa Parker</cp:lastModifiedBy>
  <cp:lastPrinted>2019-03-05T18:31:09Z</cp:lastPrinted>
  <dcterms:created xsi:type="dcterms:W3CDTF">2018-09-11T11:19:21Z</dcterms:created>
  <dcterms:modified xsi:type="dcterms:W3CDTF">2019-03-05T18:31:15Z</dcterms:modified>
</cp:coreProperties>
</file>